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2980" windowHeight="902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Sheet1!$A$31:$H$31</definedName>
  </definedNames>
  <calcPr calcId="125725"/>
  <fileRecoveryPr repairLoad="1"/>
</workbook>
</file>

<file path=xl/calcChain.xml><?xml version="1.0" encoding="utf-8"?>
<calcChain xmlns="http://schemas.openxmlformats.org/spreadsheetml/2006/main">
  <c r="C45" i="1"/>
  <c r="B42"/>
  <c r="D30"/>
  <c r="B26"/>
  <c r="E21"/>
  <c r="E20"/>
  <c r="E19"/>
  <c r="D21"/>
  <c r="D19"/>
  <c r="D20"/>
  <c r="F3"/>
  <c r="F12" s="1"/>
  <c r="F4"/>
  <c r="F5"/>
  <c r="F6"/>
  <c r="F7"/>
  <c r="F8"/>
  <c r="F9"/>
  <c r="F10"/>
  <c r="F11"/>
  <c r="F2"/>
  <c r="H13"/>
  <c r="G13"/>
  <c r="C12"/>
  <c r="E3" s="1"/>
  <c r="H3" s="1"/>
  <c r="B12"/>
  <c r="D6" s="1"/>
  <c r="D3"/>
  <c r="G3" s="1"/>
  <c r="D7"/>
  <c r="G7" s="1"/>
  <c r="D11"/>
  <c r="G11" s="1"/>
  <c r="E2" l="1"/>
  <c r="H2" s="1"/>
  <c r="E8"/>
  <c r="H8" s="1"/>
  <c r="E4"/>
  <c r="H4" s="1"/>
  <c r="E9"/>
  <c r="H9" s="1"/>
  <c r="E5"/>
  <c r="H5" s="1"/>
  <c r="E10"/>
  <c r="H10" s="1"/>
  <c r="E6"/>
  <c r="H6" s="1"/>
  <c r="E11"/>
  <c r="H11" s="1"/>
  <c r="E7"/>
  <c r="H7" s="1"/>
  <c r="G6"/>
  <c r="D2"/>
  <c r="D8"/>
  <c r="D4"/>
  <c r="D9"/>
  <c r="D5"/>
  <c r="D10"/>
  <c r="H12" l="1"/>
  <c r="H14" s="1"/>
  <c r="G9"/>
  <c r="G5"/>
  <c r="G2"/>
  <c r="G10"/>
  <c r="G8"/>
  <c r="G4"/>
  <c r="G12" l="1"/>
  <c r="G14" s="1"/>
  <c r="E15" l="1"/>
</calcChain>
</file>

<file path=xl/sharedStrings.xml><?xml version="1.0" encoding="utf-8"?>
<sst xmlns="http://schemas.openxmlformats.org/spreadsheetml/2006/main" count="18" uniqueCount="18">
  <si>
    <t>Marks in Mathematics</t>
  </si>
  <si>
    <t>Marks in Statistics</t>
  </si>
  <si>
    <t>Student</t>
  </si>
  <si>
    <t>Mean</t>
  </si>
  <si>
    <t>Deviation - Mathematics</t>
  </si>
  <si>
    <t>Deviation - Statistics</t>
  </si>
  <si>
    <t>Covariance</t>
  </si>
  <si>
    <t>Standard Deviation</t>
  </si>
  <si>
    <t>Correlation</t>
  </si>
  <si>
    <t>Deviation Squared - Mathematics</t>
  </si>
  <si>
    <t>Deviation Squared - Statistics</t>
  </si>
  <si>
    <t>Percentile</t>
  </si>
  <si>
    <t>100 parts</t>
  </si>
  <si>
    <t>50th percentile</t>
  </si>
  <si>
    <t>Median</t>
  </si>
  <si>
    <t>25th percentile</t>
  </si>
  <si>
    <t>75th percentile</t>
  </si>
  <si>
    <t xml:space="preserve">75th </t>
  </si>
</sst>
</file>

<file path=xl/styles.xml><?xml version="1.0" encoding="utf-8"?>
<styleSheet xmlns="http://schemas.openxmlformats.org/spreadsheetml/2006/main">
  <numFmts count="2">
    <numFmt numFmtId="164" formatCode="0.0000000000000"/>
    <numFmt numFmtId="165" formatCode="0.00000000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2" fontId="0" fillId="0" borderId="0" xfId="0" applyNumberFormat="1"/>
    <xf numFmtId="1" fontId="1" fillId="0" borderId="1" xfId="0" applyNumberFormat="1" applyFont="1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3" xfId="0" applyFon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64" fontId="0" fillId="0" borderId="0" xfId="0" applyNumberFormat="1" applyFill="1" applyBorder="1"/>
    <xf numFmtId="1" fontId="1" fillId="0" borderId="0" xfId="0" applyNumberFormat="1" applyFont="1"/>
    <xf numFmtId="2" fontId="1" fillId="0" borderId="1" xfId="0" applyNumberFormat="1" applyFont="1" applyBorder="1"/>
    <xf numFmtId="1" fontId="0" fillId="2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zoomScale="130" zoomScaleNormal="130" workbookViewId="0">
      <selection activeCell="D43" sqref="D43"/>
    </sheetView>
  </sheetViews>
  <sheetFormatPr defaultRowHeight="14.4"/>
  <cols>
    <col min="1" max="1" width="16.88671875" bestFit="1" customWidth="1"/>
    <col min="2" max="2" width="20.21875" bestFit="1" customWidth="1"/>
    <col min="3" max="3" width="16.5546875" bestFit="1" customWidth="1"/>
    <col min="4" max="4" width="22.21875" bestFit="1" customWidth="1"/>
    <col min="5" max="5" width="18.5546875" bestFit="1" customWidth="1"/>
    <col min="6" max="6" width="10.33203125" bestFit="1" customWidth="1"/>
    <col min="7" max="7" width="29.88671875" bestFit="1" customWidth="1"/>
    <col min="8" max="8" width="25.88671875" bestFit="1" customWidth="1"/>
  </cols>
  <sheetData>
    <row r="1" spans="1:8">
      <c r="A1" s="2" t="s">
        <v>2</v>
      </c>
      <c r="B1" s="2" t="s">
        <v>0</v>
      </c>
      <c r="C1" s="2" t="s">
        <v>1</v>
      </c>
      <c r="D1" s="6" t="s">
        <v>4</v>
      </c>
      <c r="E1" s="6" t="s">
        <v>5</v>
      </c>
      <c r="F1" s="6" t="s">
        <v>6</v>
      </c>
      <c r="G1" s="5" t="s">
        <v>9</v>
      </c>
      <c r="H1" s="5" t="s">
        <v>10</v>
      </c>
    </row>
    <row r="2" spans="1:8">
      <c r="A2">
        <v>1</v>
      </c>
      <c r="B2" s="14">
        <v>50.970870556100792</v>
      </c>
      <c r="C2" s="3">
        <v>9.9643035652052347</v>
      </c>
      <c r="D2" s="3">
        <f>B2-$B$12</f>
        <v>-7.4228102957564772</v>
      </c>
      <c r="E2" s="3">
        <f>C2-$C$12</f>
        <v>-25.700433035116767</v>
      </c>
      <c r="F2">
        <f>D2*E2</f>
        <v>190.76943893846462</v>
      </c>
      <c r="G2" s="9">
        <f>D2^2</f>
        <v>55.098112686788362</v>
      </c>
      <c r="H2" s="10">
        <f>E2^2</f>
        <v>660.51225819252124</v>
      </c>
    </row>
    <row r="3" spans="1:8">
      <c r="A3">
        <v>2</v>
      </c>
      <c r="B3" s="14">
        <v>96.520272672342955</v>
      </c>
      <c r="C3" s="3">
        <v>36.025514682601248</v>
      </c>
      <c r="D3" s="3">
        <f t="shared" ref="D3:D11" si="0">B3-$B$12</f>
        <v>38.126591820485686</v>
      </c>
      <c r="E3" s="3">
        <f t="shared" ref="E3:E11" si="1">C3-$C$12</f>
        <v>0.36077808227924635</v>
      </c>
      <c r="F3">
        <f t="shared" ref="F3:F11" si="2">D3*E3</f>
        <v>13.755238680838426</v>
      </c>
      <c r="G3" s="9">
        <f t="shared" ref="G3:G11" si="3">D3^2</f>
        <v>1453.6370038459261</v>
      </c>
      <c r="H3" s="10">
        <f t="shared" ref="H3:H11" si="4">E3^2</f>
        <v>0.13016082465309065</v>
      </c>
    </row>
    <row r="4" spans="1:8">
      <c r="A4">
        <v>3</v>
      </c>
      <c r="B4" s="14">
        <v>68.034821957572959</v>
      </c>
      <c r="C4" s="3">
        <v>51.470088116754638</v>
      </c>
      <c r="D4" s="3">
        <f t="shared" si="0"/>
        <v>9.6411411057156897</v>
      </c>
      <c r="E4" s="3">
        <f t="shared" si="1"/>
        <v>15.805351516432637</v>
      </c>
      <c r="F4">
        <f t="shared" si="2"/>
        <v>152.38162419536451</v>
      </c>
      <c r="G4" s="9">
        <f t="shared" si="3"/>
        <v>92.951601820320747</v>
      </c>
      <c r="H4" s="10">
        <f t="shared" si="4"/>
        <v>249.80913655799947</v>
      </c>
    </row>
    <row r="5" spans="1:8">
      <c r="A5">
        <v>4</v>
      </c>
      <c r="B5" s="14">
        <v>82.033665003403115</v>
      </c>
      <c r="C5" s="3">
        <v>75.206337629921194</v>
      </c>
      <c r="D5" s="3">
        <f t="shared" si="0"/>
        <v>23.639984151545846</v>
      </c>
      <c r="E5" s="3">
        <f t="shared" si="1"/>
        <v>39.541601029599192</v>
      </c>
      <c r="F5">
        <f t="shared" si="2"/>
        <v>934.76282166647377</v>
      </c>
      <c r="G5" s="9">
        <f t="shared" si="3"/>
        <v>558.84885068533879</v>
      </c>
      <c r="H5" s="10">
        <f t="shared" si="4"/>
        <v>1563.5382119839999</v>
      </c>
    </row>
    <row r="6" spans="1:8">
      <c r="A6">
        <v>5</v>
      </c>
      <c r="B6" s="14">
        <v>48.696159338040211</v>
      </c>
      <c r="C6" s="3">
        <v>6.8962227910451368</v>
      </c>
      <c r="D6" s="3">
        <f t="shared" si="0"/>
        <v>-9.6975215138170583</v>
      </c>
      <c r="E6" s="3">
        <f t="shared" si="1"/>
        <v>-28.768513809276865</v>
      </c>
      <c r="F6">
        <f t="shared" si="2"/>
        <v>278.98328158600555</v>
      </c>
      <c r="G6" s="9">
        <f t="shared" si="3"/>
        <v>94.041923510944684</v>
      </c>
      <c r="H6" s="10">
        <f t="shared" si="4"/>
        <v>827.62738679455367</v>
      </c>
    </row>
    <row r="7" spans="1:8">
      <c r="A7">
        <v>6</v>
      </c>
      <c r="B7" s="14">
        <v>19.247628629965075</v>
      </c>
      <c r="C7" s="3">
        <v>24.699474835971458</v>
      </c>
      <c r="D7" s="3">
        <f t="shared" si="0"/>
        <v>-39.146052221892191</v>
      </c>
      <c r="E7" s="3">
        <f t="shared" si="1"/>
        <v>-10.965261764350544</v>
      </c>
      <c r="F7">
        <f t="shared" si="2"/>
        <v>429.24670965398411</v>
      </c>
      <c r="G7" s="9">
        <f t="shared" si="3"/>
        <v>1532.4134045591106</v>
      </c>
      <c r="H7" s="10">
        <f t="shared" si="4"/>
        <v>120.236965560728</v>
      </c>
    </row>
    <row r="8" spans="1:8">
      <c r="A8">
        <v>7</v>
      </c>
      <c r="B8" s="14">
        <v>91.748892237902339</v>
      </c>
      <c r="C8" s="3">
        <v>3.9827921635217756</v>
      </c>
      <c r="D8" s="3">
        <f t="shared" si="0"/>
        <v>33.35521138604507</v>
      </c>
      <c r="E8" s="3">
        <f t="shared" si="1"/>
        <v>-31.681944436800226</v>
      </c>
      <c r="F8">
        <f t="shared" si="2"/>
        <v>-1056.7579538104062</v>
      </c>
      <c r="G8" s="9">
        <f t="shared" si="3"/>
        <v>1112.5701266077508</v>
      </c>
      <c r="H8" s="10">
        <f t="shared" si="4"/>
        <v>1003.7456032964968</v>
      </c>
    </row>
    <row r="9" spans="1:8">
      <c r="A9">
        <v>8</v>
      </c>
      <c r="B9" s="14">
        <v>57.480654601882634</v>
      </c>
      <c r="C9" s="3">
        <v>43.584568953418582</v>
      </c>
      <c r="D9" s="3">
        <f t="shared" si="0"/>
        <v>-0.91302624997463511</v>
      </c>
      <c r="E9" s="3">
        <f t="shared" si="1"/>
        <v>7.9198323530965808</v>
      </c>
      <c r="F9">
        <f t="shared" si="2"/>
        <v>-7.2310148337755615</v>
      </c>
      <c r="G9" s="9">
        <f t="shared" si="3"/>
        <v>0.83361693314274488</v>
      </c>
      <c r="H9" s="10">
        <f t="shared" si="4"/>
        <v>62.723744501155323</v>
      </c>
    </row>
    <row r="10" spans="1:8">
      <c r="A10">
        <v>9</v>
      </c>
      <c r="B10" s="14">
        <v>65.412780667446938</v>
      </c>
      <c r="C10" s="3">
        <v>72.887838117853576</v>
      </c>
      <c r="D10" s="3">
        <f t="shared" si="0"/>
        <v>7.0190998155896693</v>
      </c>
      <c r="E10" s="3">
        <f t="shared" si="1"/>
        <v>37.223101517531575</v>
      </c>
      <c r="F10">
        <f t="shared" si="2"/>
        <v>261.27266499738141</v>
      </c>
      <c r="G10" s="9">
        <f t="shared" si="3"/>
        <v>49.26776222121093</v>
      </c>
      <c r="H10" s="10">
        <f t="shared" si="4"/>
        <v>1385.5592865844615</v>
      </c>
    </row>
    <row r="11" spans="1:8">
      <c r="A11">
        <v>10</v>
      </c>
      <c r="B11" s="14">
        <v>3.7910628539157054</v>
      </c>
      <c r="C11" s="3">
        <v>31.930225146927206</v>
      </c>
      <c r="D11" s="3">
        <f t="shared" si="0"/>
        <v>-54.602617997941564</v>
      </c>
      <c r="E11" s="3">
        <f t="shared" si="1"/>
        <v>-3.734511453394795</v>
      </c>
      <c r="F11">
        <f t="shared" si="2"/>
        <v>203.91410229865355</v>
      </c>
      <c r="G11" s="9">
        <f t="shared" si="3"/>
        <v>2981.4458922291319</v>
      </c>
      <c r="H11" s="10">
        <f t="shared" si="4"/>
        <v>13.946575795536903</v>
      </c>
    </row>
    <row r="12" spans="1:8">
      <c r="A12" s="7" t="s">
        <v>3</v>
      </c>
      <c r="B12" s="13">
        <f>SUM(B2:B11)/10</f>
        <v>58.393680851857269</v>
      </c>
      <c r="C12" s="13">
        <f>SUM(C2:C11)/10</f>
        <v>35.664736600322001</v>
      </c>
      <c r="F12" s="2">
        <f>SUM(F2:F11)/10</f>
        <v>140.10969133729839</v>
      </c>
      <c r="G12" s="9">
        <f>SUM(G2:G11)</f>
        <v>7931.1082950996661</v>
      </c>
      <c r="H12" s="9">
        <f>SUM(H2:H11)</f>
        <v>5887.829330092105</v>
      </c>
    </row>
    <row r="13" spans="1:8">
      <c r="A13" s="1" t="s">
        <v>7</v>
      </c>
      <c r="B13" s="4"/>
      <c r="C13" s="4"/>
      <c r="G13" s="11">
        <f>G12/9</f>
        <v>881.23425501107397</v>
      </c>
      <c r="H13" s="10">
        <f>H12/9</f>
        <v>654.20325889912283</v>
      </c>
    </row>
    <row r="14" spans="1:8">
      <c r="G14" s="12">
        <f>G13^(1/2)</f>
        <v>29.685590022956827</v>
      </c>
      <c r="H14" s="12">
        <f>H13^(1/2)</f>
        <v>25.577397422316501</v>
      </c>
    </row>
    <row r="15" spans="1:8">
      <c r="D15" s="2" t="s">
        <v>8</v>
      </c>
      <c r="E15" s="8">
        <f>F12/(G14*H14)</f>
        <v>0.1845296421077515</v>
      </c>
    </row>
    <row r="17" spans="1:8">
      <c r="B17" t="s">
        <v>11</v>
      </c>
    </row>
    <row r="18" spans="1:8">
      <c r="B18" t="s">
        <v>12</v>
      </c>
    </row>
    <row r="19" spans="1:8">
      <c r="B19" t="s">
        <v>15</v>
      </c>
      <c r="D19">
        <f>(19+49)/2</f>
        <v>34</v>
      </c>
      <c r="E19">
        <f>PERCENTILE(B2:B11,25%)</f>
        <v>49.264837142555358</v>
      </c>
    </row>
    <row r="20" spans="1:8">
      <c r="B20" t="s">
        <v>13</v>
      </c>
      <c r="C20" t="s">
        <v>14</v>
      </c>
      <c r="D20">
        <f>(G22+C23)/2</f>
        <v>61</v>
      </c>
      <c r="E20">
        <f>PERCENTILE(B2:B11,50%)</f>
        <v>61.446717634664786</v>
      </c>
    </row>
    <row r="21" spans="1:8">
      <c r="B21" t="s">
        <v>16</v>
      </c>
      <c r="D21">
        <f>(D23+E23)/2</f>
        <v>75</v>
      </c>
      <c r="E21">
        <f>PERCENTILE(B2:B11,75%)</f>
        <v>78.53395424194558</v>
      </c>
    </row>
    <row r="22" spans="1:8">
      <c r="C22">
        <v>4</v>
      </c>
      <c r="D22">
        <v>19</v>
      </c>
      <c r="E22">
        <v>49</v>
      </c>
      <c r="F22" s="15">
        <v>51</v>
      </c>
      <c r="G22">
        <v>57</v>
      </c>
    </row>
    <row r="23" spans="1:8">
      <c r="C23">
        <v>65</v>
      </c>
      <c r="D23">
        <v>68</v>
      </c>
      <c r="E23">
        <v>82</v>
      </c>
      <c r="F23">
        <v>92</v>
      </c>
      <c r="G23">
        <v>97</v>
      </c>
    </row>
    <row r="25" spans="1:8">
      <c r="B25">
        <v>7.5</v>
      </c>
    </row>
    <row r="26" spans="1:8">
      <c r="B26">
        <f>0.75*11</f>
        <v>8.25</v>
      </c>
      <c r="D26">
        <v>10</v>
      </c>
    </row>
    <row r="27" spans="1:8">
      <c r="D27" t="s">
        <v>17</v>
      </c>
    </row>
    <row r="28" spans="1:8">
      <c r="G28">
        <v>0.75</v>
      </c>
      <c r="H28">
        <v>0.9</v>
      </c>
    </row>
    <row r="29" spans="1:8">
      <c r="G29">
        <v>-0.95</v>
      </c>
      <c r="H29">
        <v>-0.3</v>
      </c>
    </row>
    <row r="30" spans="1:8">
      <c r="D30">
        <f>0.75*(10+1)</f>
        <v>8.25</v>
      </c>
    </row>
    <row r="32" spans="1:8">
      <c r="A32">
        <v>1</v>
      </c>
      <c r="B32" s="14">
        <v>3.7910628539157054</v>
      </c>
    </row>
    <row r="33" spans="1:3">
      <c r="A33">
        <v>2</v>
      </c>
      <c r="B33" s="14">
        <v>19.247628629965075</v>
      </c>
    </row>
    <row r="34" spans="1:3">
      <c r="A34">
        <v>3</v>
      </c>
      <c r="B34" s="14">
        <v>48.696159338040211</v>
      </c>
    </row>
    <row r="35" spans="1:3">
      <c r="A35">
        <v>4</v>
      </c>
      <c r="B35" s="14">
        <v>50.970870556100792</v>
      </c>
    </row>
    <row r="36" spans="1:3">
      <c r="A36">
        <v>5</v>
      </c>
      <c r="B36" s="14">
        <v>57.480654601882634</v>
      </c>
    </row>
    <row r="37" spans="1:3">
      <c r="A37">
        <v>6</v>
      </c>
      <c r="B37" s="14">
        <v>65.412780667446938</v>
      </c>
    </row>
    <row r="38" spans="1:3">
      <c r="A38">
        <v>7</v>
      </c>
      <c r="B38" s="14">
        <v>68.034821957572959</v>
      </c>
    </row>
    <row r="39" spans="1:3">
      <c r="A39">
        <v>8</v>
      </c>
      <c r="B39" s="14">
        <v>82.033665003403115</v>
      </c>
    </row>
    <row r="40" spans="1:3">
      <c r="A40">
        <v>9</v>
      </c>
      <c r="B40" s="14">
        <v>91.748892237902339</v>
      </c>
    </row>
    <row r="41" spans="1:3">
      <c r="A41">
        <v>10</v>
      </c>
      <c r="B41" s="14">
        <v>96.520272672342955</v>
      </c>
    </row>
    <row r="42" spans="1:3">
      <c r="B42">
        <f>PERCENTILE(B32:B41,75%)</f>
        <v>78.53395424194558</v>
      </c>
    </row>
    <row r="45" spans="1:3">
      <c r="C45">
        <f>68+ (82-68)*0.5</f>
        <v>75</v>
      </c>
    </row>
  </sheetData>
  <autoFilter ref="A31:H31">
    <sortState ref="A32:H41">
      <sortCondition ref="B3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2025-12-21T06:57:04Z</dcterms:created>
  <dcterms:modified xsi:type="dcterms:W3CDTF">2025-12-21T08:04:31Z</dcterms:modified>
</cp:coreProperties>
</file>